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Ученики" sheetId="1" r:id="rId1"/>
    <sheet name="Занятия" sheetId="2" r:id="rId2"/>
    <sheet name="Оплаты" sheetId="3" r:id="rId3"/>
    <sheet name="Сводка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"/>
  <sheetViews>
    <sheetView workbookViewId="0"/>
  </sheetViews>
  <cols>
    <col min="1" max="1" width="24.83203125" customWidth="1"/>
    <col min="2" max="2" width="14.83203125" customWidth="1"/>
    <col min="3" max="3" width="16.83203125" customWidth="1"/>
  </cols>
  <sheetData>
    <row r="1">
      <c r="A1" t="str">
        <v>Ученик</v>
      </c>
      <c r="B1" t="str">
        <v>Цена занятия</v>
      </c>
      <c r="C1" t="str">
        <v>Пакет (занятий)</v>
      </c>
    </row>
    <row r="2">
      <c r="A2" t="str">
        <v>Иван Иванов</v>
      </c>
      <c r="B2">
        <v>800</v>
      </c>
      <c r="C2">
        <v>8</v>
      </c>
    </row>
  </sheetData>
  <ignoredErrors>
    <ignoredError numberStoredAsText="1" sqref="A1:C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2"/>
  <sheetViews>
    <sheetView workbookViewId="0"/>
  </sheetViews>
  <cols>
    <col min="1" max="1" width="12.83203125" customWidth="1"/>
    <col min="2" max="2" width="24.83203125" customWidth="1"/>
    <col min="3" max="3" width="24.83203125" customWidth="1"/>
    <col min="4" max="4" width="20.83203125" customWidth="1"/>
    <col min="5" max="5" width="14.83203125" customWidth="1"/>
  </cols>
  <sheetData>
    <row r="1">
      <c r="A1" t="str">
        <v>Дата</v>
      </c>
      <c r="B1" t="str">
        <v>Ученик</v>
      </c>
      <c r="C1" t="str">
        <v>Тема</v>
      </c>
      <c r="D1" t="str">
        <v>Статус</v>
      </c>
      <c r="E1" t="str">
        <v>Длительность</v>
      </c>
    </row>
    <row r="2">
      <c r="A2" t="str">
        <v>01.09.2026</v>
      </c>
      <c r="B2" t="str">
        <v>Иван Иванов</v>
      </c>
      <c r="C2" t="str">
        <v>Present Simple</v>
      </c>
      <c r="D2" t="str">
        <v>проведено</v>
      </c>
      <c r="E2">
        <v>60</v>
      </c>
    </row>
  </sheetData>
  <ignoredErrors>
    <ignoredError numberStoredAsText="1" sqref="A1:E2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D2"/>
  <sheetViews>
    <sheetView workbookViewId="0"/>
  </sheetViews>
  <cols>
    <col min="1" max="1" width="12.83203125" customWidth="1"/>
    <col min="2" max="2" width="24.83203125" customWidth="1"/>
    <col min="3" max="3" width="12.83203125" customWidth="1"/>
    <col min="4" max="4" width="20.83203125" customWidth="1"/>
  </cols>
  <sheetData>
    <row r="1">
      <c r="A1" t="str">
        <v>Дата</v>
      </c>
      <c r="B1" t="str">
        <v>Ученик</v>
      </c>
      <c r="C1" t="str">
        <v>Сумма</v>
      </c>
      <c r="D1" t="str">
        <v>За сколько занятий</v>
      </c>
    </row>
    <row r="2">
      <c r="A2" t="str">
        <v>01.09.2026</v>
      </c>
      <c r="B2" t="str">
        <v>Иван Иванов</v>
      </c>
      <c r="C2">
        <v>6400</v>
      </c>
      <c r="D2">
        <v>8</v>
      </c>
    </row>
  </sheetData>
  <ignoredErrors>
    <ignoredError numberStoredAsText="1" sqref="A1:D2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E31"/>
  <sheetViews>
    <sheetView workbookViewId="0"/>
  </sheetViews>
  <cols>
    <col min="1" max="1" width="24.83203125" customWidth="1"/>
    <col min="2" max="2" width="18.83203125" customWidth="1"/>
    <col min="3" max="3" width="14.83203125" customWidth="1"/>
    <col min="4" max="4" width="12.83203125" customWidth="1"/>
    <col min="5" max="5" width="12.83203125" customWidth="1"/>
  </cols>
  <sheetData>
    <row r="1">
      <c r="A1" t="str">
        <v>Ученик</v>
      </c>
      <c r="B1" t="str">
        <v>Оплачено занятий</v>
      </c>
      <c r="C1" t="str">
        <v>Проведено</v>
      </c>
      <c r="D1" t="str">
        <v>Остаток</v>
      </c>
      <c r="E1" t="str">
        <v>Долг, ₽</v>
      </c>
    </row>
    <row r="2">
      <c r="A2" t="str">
        <v>Иван Иванов</v>
      </c>
      <c r="B2">
        <f>IF(A2="","",SUMIF(Оплаты!B:B,A2,Оплаты!D:D))</f>
        <v>8</v>
      </c>
      <c r="C2">
        <f>IF(A2="","",COUNTIFS(Занятия!B:B,A2,Занятия!D:D,"проведено"))</f>
        <v>1</v>
      </c>
      <c r="D2">
        <f>IF(A2="","",B2-C2)</f>
        <v>7</v>
      </c>
      <c r="E2">
        <f>IF(A2="","",IF(D2&lt;0,IFERROR(-D2*VLOOKUP(A2,Ученики!A:B,2,FALSE),0),0))</f>
        <v>0</v>
      </c>
    </row>
    <row r="3">
      <c r="B3">
        <f>IF(A3="","",SUMIF(Оплаты!B:B,A3,Оплаты!D:D))</f>
      </c>
      <c r="C3">
        <f>IF(A3="","",COUNTIFS(Занятия!B:B,A3,Занятия!D:D,"проведено"))</f>
      </c>
      <c r="D3">
        <f>IF(A3="","",B3-C3)</f>
      </c>
      <c r="E3">
        <f>IF(A3="","",IF(D3&lt;0,IFERROR(-D3*VLOOKUP(A3,Ученики!A:B,2,FALSE),0),0))</f>
      </c>
    </row>
    <row r="4">
      <c r="B4">
        <f>IF(A4="","",SUMIF(Оплаты!B:B,A4,Оплаты!D:D))</f>
      </c>
      <c r="C4">
        <f>IF(A4="","",COUNTIFS(Занятия!B:B,A4,Занятия!D:D,"проведено"))</f>
      </c>
      <c r="D4">
        <f>IF(A4="","",B4-C4)</f>
      </c>
      <c r="E4">
        <f>IF(A4="","",IF(D4&lt;0,IFERROR(-D4*VLOOKUP(A4,Ученики!A:B,2,FALSE),0),0))</f>
      </c>
    </row>
    <row r="5">
      <c r="B5">
        <f>IF(A5="","",SUMIF(Оплаты!B:B,A5,Оплаты!D:D))</f>
      </c>
      <c r="C5">
        <f>IF(A5="","",COUNTIFS(Занятия!B:B,A5,Занятия!D:D,"проведено"))</f>
      </c>
      <c r="D5">
        <f>IF(A5="","",B5-C5)</f>
      </c>
      <c r="E5">
        <f>IF(A5="","",IF(D5&lt;0,IFERROR(-D5*VLOOKUP(A5,Ученики!A:B,2,FALSE),0),0))</f>
      </c>
    </row>
    <row r="6">
      <c r="B6">
        <f>IF(A6="","",SUMIF(Оплаты!B:B,A6,Оплаты!D:D))</f>
      </c>
      <c r="C6">
        <f>IF(A6="","",COUNTIFS(Занятия!B:B,A6,Занятия!D:D,"проведено"))</f>
      </c>
      <c r="D6">
        <f>IF(A6="","",B6-C6)</f>
      </c>
      <c r="E6">
        <f>IF(A6="","",IF(D6&lt;0,IFERROR(-D6*VLOOKUP(A6,Ученики!A:B,2,FALSE),0),0))</f>
      </c>
    </row>
    <row r="7">
      <c r="B7">
        <f>IF(A7="","",SUMIF(Оплаты!B:B,A7,Оплаты!D:D))</f>
      </c>
      <c r="C7">
        <f>IF(A7="","",COUNTIFS(Занятия!B:B,A7,Занятия!D:D,"проведено"))</f>
      </c>
      <c r="D7">
        <f>IF(A7="","",B7-C7)</f>
      </c>
      <c r="E7">
        <f>IF(A7="","",IF(D7&lt;0,IFERROR(-D7*VLOOKUP(A7,Ученики!A:B,2,FALSE),0),0))</f>
      </c>
    </row>
    <row r="8">
      <c r="B8">
        <f>IF(A8="","",SUMIF(Оплаты!B:B,A8,Оплаты!D:D))</f>
      </c>
      <c r="C8">
        <f>IF(A8="","",COUNTIFS(Занятия!B:B,A8,Занятия!D:D,"проведено"))</f>
      </c>
      <c r="D8">
        <f>IF(A8="","",B8-C8)</f>
      </c>
      <c r="E8">
        <f>IF(A8="","",IF(D8&lt;0,IFERROR(-D8*VLOOKUP(A8,Ученики!A:B,2,FALSE),0),0))</f>
      </c>
    </row>
    <row r="9">
      <c r="B9">
        <f>IF(A9="","",SUMIF(Оплаты!B:B,A9,Оплаты!D:D))</f>
      </c>
      <c r="C9">
        <f>IF(A9="","",COUNTIFS(Занятия!B:B,A9,Занятия!D:D,"проведено"))</f>
      </c>
      <c r="D9">
        <f>IF(A9="","",B9-C9)</f>
      </c>
      <c r="E9">
        <f>IF(A9="","",IF(D9&lt;0,IFERROR(-D9*VLOOKUP(A9,Ученики!A:B,2,FALSE),0),0))</f>
      </c>
    </row>
    <row r="10">
      <c r="B10">
        <f>IF(A10="","",SUMIF(Оплаты!B:B,A10,Оплаты!D:D))</f>
      </c>
      <c r="C10">
        <f>IF(A10="","",COUNTIFS(Занятия!B:B,A10,Занятия!D:D,"проведено"))</f>
      </c>
      <c r="D10">
        <f>IF(A10="","",B10-C10)</f>
      </c>
      <c r="E10">
        <f>IF(A10="","",IF(D10&lt;0,IFERROR(-D10*VLOOKUP(A10,Ученики!A:B,2,FALSE),0),0))</f>
      </c>
    </row>
    <row r="11">
      <c r="B11">
        <f>IF(A11="","",SUMIF(Оплаты!B:B,A11,Оплаты!D:D))</f>
      </c>
      <c r="C11">
        <f>IF(A11="","",COUNTIFS(Занятия!B:B,A11,Занятия!D:D,"проведено"))</f>
      </c>
      <c r="D11">
        <f>IF(A11="","",B11-C11)</f>
      </c>
      <c r="E11">
        <f>IF(A11="","",IF(D11&lt;0,IFERROR(-D11*VLOOKUP(A11,Ученики!A:B,2,FALSE),0),0))</f>
      </c>
    </row>
    <row r="12">
      <c r="B12">
        <f>IF(A12="","",SUMIF(Оплаты!B:B,A12,Оплаты!D:D))</f>
      </c>
      <c r="C12">
        <f>IF(A12="","",COUNTIFS(Занятия!B:B,A12,Занятия!D:D,"проведено"))</f>
      </c>
      <c r="D12">
        <f>IF(A12="","",B12-C12)</f>
      </c>
      <c r="E12">
        <f>IF(A12="","",IF(D12&lt;0,IFERROR(-D12*VLOOKUP(A12,Ученики!A:B,2,FALSE),0),0))</f>
      </c>
    </row>
    <row r="13">
      <c r="B13">
        <f>IF(A13="","",SUMIF(Оплаты!B:B,A13,Оплаты!D:D))</f>
      </c>
      <c r="C13">
        <f>IF(A13="","",COUNTIFS(Занятия!B:B,A13,Занятия!D:D,"проведено"))</f>
      </c>
      <c r="D13">
        <f>IF(A13="","",B13-C13)</f>
      </c>
      <c r="E13">
        <f>IF(A13="","",IF(D13&lt;0,IFERROR(-D13*VLOOKUP(A13,Ученики!A:B,2,FALSE),0),0))</f>
      </c>
    </row>
    <row r="14">
      <c r="B14">
        <f>IF(A14="","",SUMIF(Оплаты!B:B,A14,Оплаты!D:D))</f>
      </c>
      <c r="C14">
        <f>IF(A14="","",COUNTIFS(Занятия!B:B,A14,Занятия!D:D,"проведено"))</f>
      </c>
      <c r="D14">
        <f>IF(A14="","",B14-C14)</f>
      </c>
      <c r="E14">
        <f>IF(A14="","",IF(D14&lt;0,IFERROR(-D14*VLOOKUP(A14,Ученики!A:B,2,FALSE),0),0))</f>
      </c>
    </row>
    <row r="15">
      <c r="B15">
        <f>IF(A15="","",SUMIF(Оплаты!B:B,A15,Оплаты!D:D))</f>
      </c>
      <c r="C15">
        <f>IF(A15="","",COUNTIFS(Занятия!B:B,A15,Занятия!D:D,"проведено"))</f>
      </c>
      <c r="D15">
        <f>IF(A15="","",B15-C15)</f>
      </c>
      <c r="E15">
        <f>IF(A15="","",IF(D15&lt;0,IFERROR(-D15*VLOOKUP(A15,Ученики!A:B,2,FALSE),0),0))</f>
      </c>
    </row>
    <row r="16">
      <c r="B16">
        <f>IF(A16="","",SUMIF(Оплаты!B:B,A16,Оплаты!D:D))</f>
      </c>
      <c r="C16">
        <f>IF(A16="","",COUNTIFS(Занятия!B:B,A16,Занятия!D:D,"проведено"))</f>
      </c>
      <c r="D16">
        <f>IF(A16="","",B16-C16)</f>
      </c>
      <c r="E16">
        <f>IF(A16="","",IF(D16&lt;0,IFERROR(-D16*VLOOKUP(A16,Ученики!A:B,2,FALSE),0),0))</f>
      </c>
    </row>
    <row r="17">
      <c r="B17">
        <f>IF(A17="","",SUMIF(Оплаты!B:B,A17,Оплаты!D:D))</f>
      </c>
      <c r="C17">
        <f>IF(A17="","",COUNTIFS(Занятия!B:B,A17,Занятия!D:D,"проведено"))</f>
      </c>
      <c r="D17">
        <f>IF(A17="","",B17-C17)</f>
      </c>
      <c r="E17">
        <f>IF(A17="","",IF(D17&lt;0,IFERROR(-D17*VLOOKUP(A17,Ученики!A:B,2,FALSE),0),0))</f>
      </c>
    </row>
    <row r="18">
      <c r="B18">
        <f>IF(A18="","",SUMIF(Оплаты!B:B,A18,Оплаты!D:D))</f>
      </c>
      <c r="C18">
        <f>IF(A18="","",COUNTIFS(Занятия!B:B,A18,Занятия!D:D,"проведено"))</f>
      </c>
      <c r="D18">
        <f>IF(A18="","",B18-C18)</f>
      </c>
      <c r="E18">
        <f>IF(A18="","",IF(D18&lt;0,IFERROR(-D18*VLOOKUP(A18,Ученики!A:B,2,FALSE),0),0))</f>
      </c>
    </row>
    <row r="19">
      <c r="B19">
        <f>IF(A19="","",SUMIF(Оплаты!B:B,A19,Оплаты!D:D))</f>
      </c>
      <c r="C19">
        <f>IF(A19="","",COUNTIFS(Занятия!B:B,A19,Занятия!D:D,"проведено"))</f>
      </c>
      <c r="D19">
        <f>IF(A19="","",B19-C19)</f>
      </c>
      <c r="E19">
        <f>IF(A19="","",IF(D19&lt;0,IFERROR(-D19*VLOOKUP(A19,Ученики!A:B,2,FALSE),0),0))</f>
      </c>
    </row>
    <row r="20">
      <c r="B20">
        <f>IF(A20="","",SUMIF(Оплаты!B:B,A20,Оплаты!D:D))</f>
      </c>
      <c r="C20">
        <f>IF(A20="","",COUNTIFS(Занятия!B:B,A20,Занятия!D:D,"проведено"))</f>
      </c>
      <c r="D20">
        <f>IF(A20="","",B20-C20)</f>
      </c>
      <c r="E20">
        <f>IF(A20="","",IF(D20&lt;0,IFERROR(-D20*VLOOKUP(A20,Ученики!A:B,2,FALSE),0),0))</f>
      </c>
    </row>
    <row r="21">
      <c r="B21">
        <f>IF(A21="","",SUMIF(Оплаты!B:B,A21,Оплаты!D:D))</f>
      </c>
      <c r="C21">
        <f>IF(A21="","",COUNTIFS(Занятия!B:B,A21,Занятия!D:D,"проведено"))</f>
      </c>
      <c r="D21">
        <f>IF(A21="","",B21-C21)</f>
      </c>
      <c r="E21">
        <f>IF(A21="","",IF(D21&lt;0,IFERROR(-D21*VLOOKUP(A21,Ученики!A:B,2,FALSE),0),0))</f>
      </c>
    </row>
    <row r="22">
      <c r="B22">
        <f>IF(A22="","",SUMIF(Оплаты!B:B,A22,Оплаты!D:D))</f>
      </c>
      <c r="C22">
        <f>IF(A22="","",COUNTIFS(Занятия!B:B,A22,Занятия!D:D,"проведено"))</f>
      </c>
      <c r="D22">
        <f>IF(A22="","",B22-C22)</f>
      </c>
      <c r="E22">
        <f>IF(A22="","",IF(D22&lt;0,IFERROR(-D22*VLOOKUP(A22,Ученики!A:B,2,FALSE),0),0))</f>
      </c>
    </row>
    <row r="23">
      <c r="B23">
        <f>IF(A23="","",SUMIF(Оплаты!B:B,A23,Оплаты!D:D))</f>
      </c>
      <c r="C23">
        <f>IF(A23="","",COUNTIFS(Занятия!B:B,A23,Занятия!D:D,"проведено"))</f>
      </c>
      <c r="D23">
        <f>IF(A23="","",B23-C23)</f>
      </c>
      <c r="E23">
        <f>IF(A23="","",IF(D23&lt;0,IFERROR(-D23*VLOOKUP(A23,Ученики!A:B,2,FALSE),0),0))</f>
      </c>
    </row>
    <row r="24">
      <c r="B24">
        <f>IF(A24="","",SUMIF(Оплаты!B:B,A24,Оплаты!D:D))</f>
      </c>
      <c r="C24">
        <f>IF(A24="","",COUNTIFS(Занятия!B:B,A24,Занятия!D:D,"проведено"))</f>
      </c>
      <c r="D24">
        <f>IF(A24="","",B24-C24)</f>
      </c>
      <c r="E24">
        <f>IF(A24="","",IF(D24&lt;0,IFERROR(-D24*VLOOKUP(A24,Ученики!A:B,2,FALSE),0),0))</f>
      </c>
    </row>
    <row r="25">
      <c r="B25">
        <f>IF(A25="","",SUMIF(Оплаты!B:B,A25,Оплаты!D:D))</f>
      </c>
      <c r="C25">
        <f>IF(A25="","",COUNTIFS(Занятия!B:B,A25,Занятия!D:D,"проведено"))</f>
      </c>
      <c r="D25">
        <f>IF(A25="","",B25-C25)</f>
      </c>
      <c r="E25">
        <f>IF(A25="","",IF(D25&lt;0,IFERROR(-D25*VLOOKUP(A25,Ученики!A:B,2,FALSE),0),0))</f>
      </c>
    </row>
    <row r="26">
      <c r="B26">
        <f>IF(A26="","",SUMIF(Оплаты!B:B,A26,Оплаты!D:D))</f>
      </c>
      <c r="C26">
        <f>IF(A26="","",COUNTIFS(Занятия!B:B,A26,Занятия!D:D,"проведено"))</f>
      </c>
      <c r="D26">
        <f>IF(A26="","",B26-C26)</f>
      </c>
      <c r="E26">
        <f>IF(A26="","",IF(D26&lt;0,IFERROR(-D26*VLOOKUP(A26,Ученики!A:B,2,FALSE),0),0))</f>
      </c>
    </row>
    <row r="27">
      <c r="B27">
        <f>IF(A27="","",SUMIF(Оплаты!B:B,A27,Оплаты!D:D))</f>
      </c>
      <c r="C27">
        <f>IF(A27="","",COUNTIFS(Занятия!B:B,A27,Занятия!D:D,"проведено"))</f>
      </c>
      <c r="D27">
        <f>IF(A27="","",B27-C27)</f>
      </c>
      <c r="E27">
        <f>IF(A27="","",IF(D27&lt;0,IFERROR(-D27*VLOOKUP(A27,Ученики!A:B,2,FALSE),0),0))</f>
      </c>
    </row>
    <row r="28">
      <c r="B28">
        <f>IF(A28="","",SUMIF(Оплаты!B:B,A28,Оплаты!D:D))</f>
      </c>
      <c r="C28">
        <f>IF(A28="","",COUNTIFS(Занятия!B:B,A28,Занятия!D:D,"проведено"))</f>
      </c>
      <c r="D28">
        <f>IF(A28="","",B28-C28)</f>
      </c>
      <c r="E28">
        <f>IF(A28="","",IF(D28&lt;0,IFERROR(-D28*VLOOKUP(A28,Ученики!A:B,2,FALSE),0),0))</f>
      </c>
    </row>
    <row r="29">
      <c r="B29">
        <f>IF(A29="","",SUMIF(Оплаты!B:B,A29,Оплаты!D:D))</f>
      </c>
      <c r="C29">
        <f>IF(A29="","",COUNTIFS(Занятия!B:B,A29,Занятия!D:D,"проведено"))</f>
      </c>
      <c r="D29">
        <f>IF(A29="","",B29-C29)</f>
      </c>
      <c r="E29">
        <f>IF(A29="","",IF(D29&lt;0,IFERROR(-D29*VLOOKUP(A29,Ученики!A:B,2,FALSE),0),0))</f>
      </c>
    </row>
    <row r="30">
      <c r="B30">
        <f>IF(A30="","",SUMIF(Оплаты!B:B,A30,Оплаты!D:D))</f>
      </c>
      <c r="C30">
        <f>IF(A30="","",COUNTIFS(Занятия!B:B,A30,Занятия!D:D,"проведено"))</f>
      </c>
      <c r="D30">
        <f>IF(A30="","",B30-C30)</f>
      </c>
      <c r="E30">
        <f>IF(A30="","",IF(D30&lt;0,IFERROR(-D30*VLOOKUP(A30,Ученики!A:B,2,FALSE),0),0))</f>
      </c>
    </row>
    <row r="31">
      <c r="B31">
        <f>IF(A31="","",SUMIF(Оплаты!B:B,A31,Оплаты!D:D))</f>
      </c>
      <c r="C31">
        <f>IF(A31="","",COUNTIFS(Занятия!B:B,A31,Занятия!D:D,"проведено"))</f>
      </c>
      <c r="D31">
        <f>IF(A31="","",B31-C31)</f>
      </c>
      <c r="E31">
        <f>IF(A31="","",IF(D31&lt;0,IFERROR(-D31*VLOOKUP(A31,Ученики!A:B,2,FALSE),0),0))</f>
      </c>
    </row>
  </sheetData>
  <ignoredErrors>
    <ignoredError numberStoredAsText="1" sqref="A1:E3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Ученики</vt:lpstr>
      <vt:lpstr>Занятия</vt:lpstr>
      <vt:lpstr>Оплаты</vt:lpstr>
      <vt:lpstr>Сводка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